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3335" yWindow="15" windowWidth="14385" windowHeight="10995"/>
  </bookViews>
  <sheets>
    <sheet name="Sayfa1" sheetId="1" r:id="rId1"/>
  </sheets>
  <definedNames>
    <definedName name="_xlnm.Print_Area" localSheetId="0">Sayfa1!$A$1:$AA$38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" l="1"/>
  <c r="C33" i="1"/>
  <c r="C32" i="1"/>
  <c r="M24" i="1" l="1"/>
  <c r="M25" i="1"/>
  <c r="M26" i="1"/>
  <c r="L19" i="1" l="1"/>
  <c r="L17" i="1"/>
  <c r="L15" i="1"/>
  <c r="X15" i="1" s="1"/>
  <c r="S29" i="1" l="1"/>
  <c r="I36" i="1" s="1"/>
  <c r="X29" i="1"/>
  <c r="Q36" i="1" s="1"/>
  <c r="V13" i="1"/>
  <c r="V12" i="1" s="1"/>
  <c r="V11" i="1" s="1"/>
  <c r="V17" i="1"/>
  <c r="V20" i="1"/>
  <c r="V24" i="1"/>
  <c r="V27" i="1"/>
  <c r="V31" i="1"/>
  <c r="U5" i="1" l="1"/>
  <c r="N17" i="1" l="1"/>
  <c r="N19" i="1"/>
  <c r="N15" i="1" l="1"/>
  <c r="S15" i="1"/>
  <c r="C16" i="1" l="1"/>
  <c r="M38" i="1"/>
  <c r="Q32" i="1" l="1"/>
  <c r="S22" i="1" l="1"/>
  <c r="X22" i="1"/>
  <c r="I32" i="1"/>
  <c r="U4" i="1" l="1"/>
  <c r="U6" i="1" l="1"/>
</calcChain>
</file>

<file path=xl/sharedStrings.xml><?xml version="1.0" encoding="utf-8"?>
<sst xmlns="http://schemas.openxmlformats.org/spreadsheetml/2006/main" count="62" uniqueCount="49">
  <si>
    <t xml:space="preserve">M2 </t>
  </si>
  <si>
    <t>ADET</t>
  </si>
  <si>
    <t>MT</t>
  </si>
  <si>
    <t>M2</t>
  </si>
  <si>
    <t>CUSTOMER</t>
  </si>
  <si>
    <t>GLASS THICKNESS</t>
  </si>
  <si>
    <t>COLOR</t>
  </si>
  <si>
    <t>ENGINE</t>
  </si>
  <si>
    <t>BKS EASY-CLEAN GUİLLOTİNE SYSTEM</t>
  </si>
  <si>
    <t>WIDTH</t>
  </si>
  <si>
    <t>HEIGHT</t>
  </si>
  <si>
    <t>Width</t>
  </si>
  <si>
    <t>1. GLASS</t>
  </si>
  <si>
    <t>2. GLASS</t>
  </si>
  <si>
    <t>3.GLASS</t>
  </si>
  <si>
    <t>TOTAL</t>
  </si>
  <si>
    <t>M2 COST</t>
  </si>
  <si>
    <t>GLASS</t>
  </si>
  <si>
    <t>PRICE</t>
  </si>
  <si>
    <t>RUBBER SEALS</t>
  </si>
  <si>
    <t>SIDE PROFILE TOP/W.1030.00.00.PS.700.23</t>
  </si>
  <si>
    <t>SIDE PROFILE BOTTOM/w.1031.00.00.PS.700.23</t>
  </si>
  <si>
    <t>BOTTOM FRAME /W.1033.00.00.PS.700.23</t>
  </si>
  <si>
    <t>MAIN PROFILE /W.1001.00.00.PS.700.22</t>
  </si>
  <si>
    <t>COVER OF MAIN PROFILE/W.1002.00.00.PS.700.22</t>
  </si>
  <si>
    <t>PIPE/ W.1014.00.00.03.010.25</t>
  </si>
  <si>
    <t>1.PANEL</t>
  </si>
  <si>
    <t>2.PANEL</t>
  </si>
  <si>
    <t>Base/W.1036-1039</t>
  </si>
  <si>
    <t>Bottom panel base/W.1037-1040</t>
  </si>
  <si>
    <t>3.PANEL</t>
  </si>
  <si>
    <t>BASE
W.1036-1039</t>
  </si>
  <si>
    <t>GLASS RAIL
W.1035.00.00.PS.700.23</t>
  </si>
  <si>
    <t>GLASS RAIL CONNECTION PROFILE
W.1034.00.00.PS.700.23</t>
  </si>
  <si>
    <t>CLAMPING PROFILE
W.1038.-1041</t>
  </si>
  <si>
    <t>Cover of side profile/
W.1032.00.00.PS.700.23</t>
  </si>
  <si>
    <r>
      <rPr>
        <b/>
        <sz val="18"/>
        <color theme="1"/>
        <rFont val="Calibri"/>
        <family val="2"/>
        <charset val="162"/>
        <scheme val="minor"/>
      </rPr>
      <t>ACCESSORIES</t>
    </r>
    <r>
      <rPr>
        <sz val="18"/>
        <color theme="1"/>
        <rFont val="Calibri"/>
        <family val="2"/>
        <charset val="162"/>
        <scheme val="minor"/>
      </rPr>
      <t xml:space="preserve">
W.1042.00.00.00.000.23</t>
    </r>
  </si>
  <si>
    <t>ACCESSORY</t>
  </si>
  <si>
    <t>SIDE COVER</t>
  </si>
  <si>
    <t>PULLEY</t>
  </si>
  <si>
    <t>HOLDER</t>
  </si>
  <si>
    <t>SCISSORS</t>
  </si>
  <si>
    <t>TRIGER</t>
  </si>
  <si>
    <t>CORNER PLASTIC</t>
  </si>
  <si>
    <t>SIDE JOINT PLASTIC</t>
  </si>
  <si>
    <t>BEARING+MAIN PART</t>
  </si>
  <si>
    <t>SİLİCON</t>
  </si>
  <si>
    <t>BRUSH</t>
  </si>
  <si>
    <t>TOTAL SQUARE METER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</si>
</sst>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[$₺-41F]* #,##0.00_-;\-[$₺-41F]* #,##0.00_-;_-[$₺-41F]* &quot;-&quot;??_-;_-@_-"/>
    <numFmt numFmtId="165" formatCode="0.000"/>
    <numFmt numFmtId="166" formatCode="_-[$₺-41F]* #,##0_-;\-[$₺-41F]* #,##0_-;_-[$₺-41F]* &quot;-&quot;??_-;_-@_-"/>
  </numFmts>
  <fonts count="5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8"/>
      <color theme="1"/>
      <name val="Calibri"/>
      <family val="2"/>
      <charset val="162"/>
      <scheme val="minor"/>
    </font>
    <font>
      <sz val="18"/>
      <color theme="1"/>
      <name val="Calibri"/>
      <family val="2"/>
      <charset val="162"/>
      <scheme val="minor"/>
    </font>
    <font>
      <b/>
      <sz val="36"/>
      <color rgb="FFFF0000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Border="1"/>
    <xf numFmtId="0" fontId="1" fillId="0" borderId="0" xfId="0" applyFont="1" applyFill="1" applyBorder="1"/>
    <xf numFmtId="164" fontId="0" fillId="0" borderId="0" xfId="0" applyNumberFormat="1" applyBorder="1"/>
    <xf numFmtId="2" fontId="0" fillId="0" borderId="0" xfId="0" applyNumberFormat="1" applyBorder="1"/>
    <xf numFmtId="0" fontId="0" fillId="0" borderId="0" xfId="0" applyBorder="1" applyAlignment="1">
      <alignment horizontal="center"/>
    </xf>
    <xf numFmtId="0" fontId="2" fillId="0" borderId="3" xfId="0" applyFont="1" applyBorder="1"/>
    <xf numFmtId="0" fontId="3" fillId="0" borderId="0" xfId="0" applyFont="1"/>
    <xf numFmtId="0" fontId="3" fillId="0" borderId="3" xfId="0" applyFont="1" applyBorder="1"/>
    <xf numFmtId="0" fontId="3" fillId="0" borderId="0" xfId="0" applyFont="1" applyAlignment="1">
      <alignment horizontal="left" indent="1"/>
    </xf>
    <xf numFmtId="0" fontId="2" fillId="0" borderId="0" xfId="0" applyFont="1" applyBorder="1"/>
    <xf numFmtId="0" fontId="2" fillId="0" borderId="0" xfId="0" applyFont="1" applyFill="1" applyBorder="1"/>
    <xf numFmtId="1" fontId="3" fillId="0" borderId="21" xfId="0" applyNumberFormat="1" applyFont="1" applyBorder="1"/>
    <xf numFmtId="165" fontId="3" fillId="0" borderId="0" xfId="0" applyNumberFormat="1" applyFont="1" applyBorder="1"/>
    <xf numFmtId="164" fontId="3" fillId="0" borderId="0" xfId="0" applyNumberFormat="1" applyFont="1" applyBorder="1"/>
    <xf numFmtId="0" fontId="3" fillId="2" borderId="0" xfId="0" applyFont="1" applyFill="1" applyBorder="1"/>
    <xf numFmtId="0" fontId="3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3" xfId="0" applyFont="1" applyFill="1" applyBorder="1"/>
    <xf numFmtId="0" fontId="3" fillId="0" borderId="0" xfId="0" applyFont="1" applyBorder="1"/>
    <xf numFmtId="0" fontId="3" fillId="0" borderId="1" xfId="0" applyFont="1" applyBorder="1"/>
    <xf numFmtId="1" fontId="3" fillId="0" borderId="3" xfId="0" applyNumberFormat="1" applyFont="1" applyBorder="1"/>
    <xf numFmtId="0" fontId="3" fillId="0" borderId="0" xfId="0" applyFont="1" applyBorder="1" applyAlignment="1">
      <alignment vertical="top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165" fontId="3" fillId="0" borderId="0" xfId="0" applyNumberFormat="1" applyFont="1" applyBorder="1" applyAlignment="1">
      <alignment horizontal="center" vertical="center"/>
    </xf>
    <xf numFmtId="164" fontId="3" fillId="0" borderId="3" xfId="0" applyNumberFormat="1" applyFont="1" applyBorder="1"/>
    <xf numFmtId="2" fontId="3" fillId="0" borderId="3" xfId="0" applyNumberFormat="1" applyFont="1" applyBorder="1"/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164" fontId="3" fillId="0" borderId="18" xfId="0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9" xfId="0" applyFont="1" applyBorder="1" applyAlignment="1">
      <alignment horizontal="center" wrapText="1"/>
    </xf>
    <xf numFmtId="0" fontId="3" fillId="0" borderId="9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2" fontId="3" fillId="0" borderId="1" xfId="0" applyNumberFormat="1" applyFont="1" applyBorder="1" applyAlignment="1">
      <alignment horizontal="right"/>
    </xf>
    <xf numFmtId="2" fontId="3" fillId="0" borderId="5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6" fontId="3" fillId="0" borderId="3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21" xfId="0" applyFont="1" applyFill="1" applyBorder="1" applyAlignment="1">
      <alignment horizontal="center" wrapText="1"/>
    </xf>
    <xf numFmtId="0" fontId="2" fillId="0" borderId="20" xfId="0" applyFont="1" applyFill="1" applyBorder="1" applyAlignment="1">
      <alignment horizontal="center"/>
    </xf>
    <xf numFmtId="165" fontId="3" fillId="0" borderId="21" xfId="0" applyNumberFormat="1" applyFont="1" applyBorder="1" applyAlignment="1">
      <alignment horizontal="center" vertical="center"/>
    </xf>
    <xf numFmtId="165" fontId="3" fillId="0" borderId="20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588066</xdr:colOff>
      <xdr:row>0</xdr:row>
      <xdr:rowOff>66260</xdr:rowOff>
    </xdr:from>
    <xdr:to>
      <xdr:col>3</xdr:col>
      <xdr:colOff>302024</xdr:colOff>
      <xdr:row>2</xdr:row>
      <xdr:rowOff>261936</xdr:rowOff>
    </xdr:to>
    <xdr:pic>
      <xdr:nvPicPr>
        <xdr:cNvPr id="3" name="Resi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6" y="66260"/>
          <a:ext cx="3547771" cy="10767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5"/>
  <sheetViews>
    <sheetView tabSelected="1" topLeftCell="E1" zoomScale="40" zoomScaleNormal="40" zoomScaleSheetLayoutView="40" zoomScalePageLayoutView="77" workbookViewId="0">
      <selection activeCell="H41" sqref="H41"/>
    </sheetView>
  </sheetViews>
  <sheetFormatPr defaultRowHeight="15" x14ac:dyDescent="0.25"/>
  <cols>
    <col min="2" max="2" width="36.140625" customWidth="1"/>
    <col min="3" max="3" width="12.140625" bestFit="1" customWidth="1"/>
    <col min="4" max="4" width="10.85546875" customWidth="1"/>
    <col min="5" max="5" width="11.7109375" customWidth="1"/>
    <col min="6" max="6" width="13.28515625" customWidth="1"/>
    <col min="7" max="7" width="14" customWidth="1"/>
    <col min="8" max="8" width="45" customWidth="1"/>
    <col min="10" max="10" width="10" customWidth="1"/>
    <col min="11" max="11" width="9.140625" customWidth="1"/>
    <col min="12" max="12" width="60.140625" customWidth="1"/>
    <col min="13" max="13" width="14.140625" customWidth="1"/>
    <col min="15" max="15" width="7" customWidth="1"/>
    <col min="16" max="16" width="69.140625" customWidth="1"/>
    <col min="17" max="17" width="17.85546875" customWidth="1"/>
    <col min="19" max="19" width="22.7109375" customWidth="1"/>
    <col min="21" max="21" width="46.28515625" customWidth="1"/>
    <col min="23" max="23" width="10.140625" customWidth="1"/>
    <col min="24" max="24" width="23.85546875" customWidth="1"/>
    <col min="26" max="26" width="16.28515625" customWidth="1"/>
    <col min="28" max="28" width="9.140625" customWidth="1"/>
  </cols>
  <sheetData>
    <row r="1" spans="1:28" ht="23.25" x14ac:dyDescent="0.3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</row>
    <row r="2" spans="1:28" ht="46.5" x14ac:dyDescent="0.7">
      <c r="A2" s="9"/>
      <c r="B2" s="9"/>
      <c r="C2" s="9"/>
      <c r="D2" s="9"/>
      <c r="F2" s="9"/>
      <c r="G2" s="9"/>
      <c r="H2" s="27" t="s">
        <v>8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</row>
    <row r="3" spans="1:28" ht="24" thickBot="1" x14ac:dyDescent="0.4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</row>
    <row r="4" spans="1:28" ht="24" thickBot="1" x14ac:dyDescent="0.4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31" t="s">
        <v>15</v>
      </c>
      <c r="T4" s="32"/>
      <c r="U4" s="33">
        <f>G27+F44+F52+F55</f>
        <v>0</v>
      </c>
      <c r="V4" s="34"/>
      <c r="W4" s="9"/>
      <c r="X4" s="9"/>
      <c r="Y4" s="9"/>
      <c r="Z4" s="9"/>
      <c r="AA4" s="9"/>
      <c r="AB4" s="9"/>
    </row>
    <row r="5" spans="1:28" ht="27" customHeight="1" thickBot="1" x14ac:dyDescent="0.4">
      <c r="A5" s="9"/>
      <c r="B5" s="8" t="s">
        <v>4</v>
      </c>
      <c r="C5" s="63"/>
      <c r="D5" s="63"/>
      <c r="E5" s="63"/>
      <c r="F5" s="63"/>
      <c r="G5" s="63"/>
      <c r="H5" s="63"/>
      <c r="I5" s="63"/>
      <c r="J5" s="63"/>
      <c r="K5" s="63"/>
      <c r="L5" s="9"/>
      <c r="M5" s="9"/>
      <c r="N5" s="9"/>
      <c r="O5" s="9"/>
      <c r="P5" s="9"/>
      <c r="Q5" s="9"/>
      <c r="R5" s="9"/>
      <c r="S5" s="46" t="s">
        <v>0</v>
      </c>
      <c r="T5" s="46"/>
      <c r="U5" s="47">
        <f>C11*C12/1000000</f>
        <v>15.666</v>
      </c>
      <c r="V5" s="48"/>
      <c r="W5" s="9"/>
      <c r="X5" s="9"/>
      <c r="Y5" s="9"/>
      <c r="Z5" s="9"/>
      <c r="AA5" s="9"/>
      <c r="AB5" s="9"/>
    </row>
    <row r="6" spans="1:28" ht="27" customHeight="1" thickBot="1" x14ac:dyDescent="0.4">
      <c r="A6" s="9"/>
      <c r="B6" s="8" t="s">
        <v>5</v>
      </c>
      <c r="C6" s="63"/>
      <c r="D6" s="63"/>
      <c r="E6" s="63"/>
      <c r="F6" s="63"/>
      <c r="G6" s="63"/>
      <c r="H6" s="63"/>
      <c r="I6" s="63"/>
      <c r="J6" s="63"/>
      <c r="K6" s="63"/>
      <c r="L6" s="9"/>
      <c r="M6" s="9"/>
      <c r="N6" s="9"/>
      <c r="O6" s="9"/>
      <c r="P6" s="9"/>
      <c r="Q6" s="9"/>
      <c r="R6" s="9"/>
      <c r="S6" s="50" t="s">
        <v>16</v>
      </c>
      <c r="T6" s="50"/>
      <c r="U6" s="51">
        <f>U4/U5</f>
        <v>0</v>
      </c>
      <c r="V6" s="51"/>
      <c r="W6" s="9"/>
      <c r="X6" s="9"/>
      <c r="Y6" s="9"/>
      <c r="Z6" s="9"/>
      <c r="AA6" s="9"/>
      <c r="AB6" s="9"/>
    </row>
    <row r="7" spans="1:28" ht="32.25" customHeight="1" thickBot="1" x14ac:dyDescent="0.4">
      <c r="A7" s="9"/>
      <c r="B7" s="8" t="s">
        <v>6</v>
      </c>
      <c r="C7" s="63"/>
      <c r="D7" s="63"/>
      <c r="E7" s="63"/>
      <c r="F7" s="63"/>
      <c r="G7" s="63"/>
      <c r="H7" s="63"/>
      <c r="I7" s="63"/>
      <c r="J7" s="63"/>
      <c r="K7" s="63"/>
      <c r="L7" s="9"/>
      <c r="M7" s="9"/>
      <c r="N7" s="9"/>
      <c r="O7" s="9"/>
      <c r="P7" s="9"/>
      <c r="Q7" s="9"/>
      <c r="R7" s="9"/>
      <c r="S7" s="36"/>
      <c r="T7" s="36"/>
      <c r="U7" s="9"/>
      <c r="V7" s="9"/>
      <c r="W7" s="9"/>
      <c r="X7" s="9"/>
      <c r="Y7" s="9"/>
      <c r="Z7" s="9"/>
      <c r="AA7" s="9"/>
      <c r="AB7" s="9"/>
    </row>
    <row r="8" spans="1:28" ht="33" customHeight="1" thickBot="1" x14ac:dyDescent="0.4">
      <c r="A8" s="9"/>
      <c r="B8" s="8" t="s">
        <v>7</v>
      </c>
      <c r="C8" s="63"/>
      <c r="D8" s="63"/>
      <c r="E8" s="63"/>
      <c r="F8" s="63"/>
      <c r="G8" s="63"/>
      <c r="H8" s="63"/>
      <c r="I8" s="63"/>
      <c r="J8" s="63"/>
      <c r="K8" s="63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</row>
    <row r="9" spans="1:28" ht="24" thickBot="1" x14ac:dyDescent="0.4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1:28" ht="24" thickBot="1" x14ac:dyDescent="0.4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25" t="s">
        <v>26</v>
      </c>
      <c r="T10" s="9"/>
      <c r="U10" s="9"/>
      <c r="V10" s="9"/>
      <c r="W10" s="9"/>
      <c r="X10" s="9"/>
      <c r="Y10" s="9"/>
      <c r="Z10" s="9"/>
      <c r="AA10" s="9"/>
      <c r="AB10" s="9"/>
    </row>
    <row r="11" spans="1:28" ht="54" customHeight="1" thickBot="1" x14ac:dyDescent="0.4">
      <c r="A11" s="9"/>
      <c r="B11" s="8" t="s">
        <v>9</v>
      </c>
      <c r="C11" s="10">
        <v>5222</v>
      </c>
      <c r="D11" s="21"/>
      <c r="E11" s="9"/>
      <c r="F11" s="9"/>
      <c r="G11" s="9"/>
      <c r="H11" s="9"/>
      <c r="I11" s="9"/>
      <c r="J11" s="26"/>
      <c r="K11" s="26"/>
      <c r="L11" s="26"/>
      <c r="M11" s="26"/>
      <c r="N11" s="26"/>
      <c r="O11" s="26"/>
      <c r="P11" s="26"/>
      <c r="Q11" s="9"/>
      <c r="R11" s="9"/>
      <c r="S11" s="9"/>
      <c r="T11" s="43" t="s">
        <v>32</v>
      </c>
      <c r="U11" s="45"/>
      <c r="V11" s="44">
        <f>V12+9</f>
        <v>5040</v>
      </c>
      <c r="W11" s="45"/>
      <c r="X11" s="9"/>
      <c r="Y11" s="9"/>
      <c r="Z11" s="9"/>
      <c r="AA11" s="9"/>
      <c r="AB11" s="9"/>
    </row>
    <row r="12" spans="1:28" ht="52.5" customHeight="1" thickBot="1" x14ac:dyDescent="0.4">
      <c r="A12" s="9"/>
      <c r="B12" s="8" t="s">
        <v>10</v>
      </c>
      <c r="C12" s="10">
        <v>3000</v>
      </c>
      <c r="D12" s="21"/>
      <c r="E12" s="9"/>
      <c r="F12" s="9"/>
      <c r="G12" s="9"/>
      <c r="H12" s="9"/>
      <c r="I12" s="9"/>
      <c r="J12" s="26"/>
      <c r="K12" s="26"/>
      <c r="L12" s="64" t="s">
        <v>10</v>
      </c>
      <c r="M12" s="64"/>
      <c r="N12" s="64" t="s">
        <v>9</v>
      </c>
      <c r="O12" s="64"/>
      <c r="P12" s="26"/>
      <c r="Q12" s="9"/>
      <c r="R12" s="9"/>
      <c r="S12" s="9"/>
      <c r="T12" s="43" t="s">
        <v>33</v>
      </c>
      <c r="U12" s="32"/>
      <c r="V12" s="44">
        <f>V13-14</f>
        <v>5031</v>
      </c>
      <c r="W12" s="45"/>
      <c r="X12" s="9"/>
      <c r="Y12" s="9"/>
      <c r="Z12" s="9"/>
      <c r="AA12" s="9"/>
      <c r="AB12" s="9"/>
    </row>
    <row r="13" spans="1:28" ht="48" customHeight="1" thickBot="1" x14ac:dyDescent="0.4">
      <c r="A13" s="9"/>
      <c r="B13" s="9"/>
      <c r="C13" s="11"/>
      <c r="D13" s="11"/>
      <c r="E13" s="9"/>
      <c r="F13" s="9"/>
      <c r="G13" s="9"/>
      <c r="H13" s="9"/>
      <c r="I13" s="9"/>
      <c r="J13" s="26"/>
      <c r="K13" s="26"/>
      <c r="L13" s="26"/>
      <c r="M13" s="26"/>
      <c r="N13" s="26"/>
      <c r="O13" s="26"/>
      <c r="P13" s="26"/>
      <c r="Q13" s="9"/>
      <c r="R13" s="9"/>
      <c r="S13" s="9"/>
      <c r="T13" s="43" t="s">
        <v>31</v>
      </c>
      <c r="U13" s="32"/>
      <c r="V13" s="41">
        <f>C11-177</f>
        <v>5045</v>
      </c>
      <c r="W13" s="49"/>
      <c r="X13" s="9"/>
      <c r="Y13" s="9"/>
      <c r="Z13" s="9"/>
      <c r="AA13" s="9"/>
      <c r="AB13" s="9"/>
    </row>
    <row r="14" spans="1:28" ht="24" thickBot="1" x14ac:dyDescent="0.4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35"/>
      <c r="U14" s="36"/>
      <c r="V14" s="36"/>
      <c r="W14" s="37"/>
      <c r="X14" s="9"/>
      <c r="Y14" s="9"/>
      <c r="Z14" s="9"/>
      <c r="AA14" s="9"/>
      <c r="AB14" s="9"/>
    </row>
    <row r="15" spans="1:28" ht="24" thickBot="1" x14ac:dyDescent="0.4">
      <c r="A15" s="9"/>
      <c r="B15" s="12"/>
      <c r="C15" s="12" t="s">
        <v>11</v>
      </c>
      <c r="D15" s="12"/>
      <c r="E15" s="9"/>
      <c r="F15" s="12"/>
      <c r="G15" s="12"/>
      <c r="H15" s="13"/>
      <c r="I15" s="9"/>
      <c r="J15" s="50" t="s">
        <v>12</v>
      </c>
      <c r="K15" s="50"/>
      <c r="L15" s="52">
        <f>((C12-244)/3)</f>
        <v>918.66666666666663</v>
      </c>
      <c r="M15" s="52"/>
      <c r="N15" s="63">
        <f>V17+37</f>
        <v>5082</v>
      </c>
      <c r="O15" s="63"/>
      <c r="P15" s="9"/>
      <c r="Q15" s="9"/>
      <c r="R15" s="9"/>
      <c r="S15" s="14">
        <f>L15+40</f>
        <v>958.66666666666663</v>
      </c>
      <c r="T15" s="38"/>
      <c r="U15" s="39"/>
      <c r="V15" s="39"/>
      <c r="W15" s="40"/>
      <c r="X15" s="14">
        <f>L15+40</f>
        <v>958.66666666666663</v>
      </c>
      <c r="Y15" s="9"/>
      <c r="Z15" s="9"/>
      <c r="AA15" s="9"/>
      <c r="AB15" s="9"/>
    </row>
    <row r="16" spans="1:28" ht="24" thickBot="1" x14ac:dyDescent="0.4">
      <c r="A16" s="9"/>
      <c r="B16" s="66" t="s">
        <v>35</v>
      </c>
      <c r="C16" s="68">
        <f>(S15+X15)/1000</f>
        <v>1.9173333333333333</v>
      </c>
      <c r="D16" s="28"/>
      <c r="E16" s="9"/>
      <c r="F16" s="15"/>
      <c r="G16" s="16"/>
      <c r="H16" s="15"/>
      <c r="I16" s="9"/>
      <c r="J16" s="9"/>
      <c r="K16" s="9"/>
      <c r="L16" s="9"/>
      <c r="M16" s="9"/>
      <c r="N16" s="9"/>
      <c r="O16" s="9"/>
      <c r="P16" s="9"/>
      <c r="Q16" s="44" t="s">
        <v>28</v>
      </c>
      <c r="R16" s="54"/>
      <c r="S16" s="45"/>
      <c r="T16" s="41"/>
      <c r="U16" s="42"/>
      <c r="V16" s="42"/>
      <c r="W16" s="49"/>
      <c r="X16" s="44" t="s">
        <v>28</v>
      </c>
      <c r="Y16" s="54"/>
      <c r="Z16" s="45"/>
      <c r="AA16" s="9"/>
      <c r="AB16" s="9"/>
    </row>
    <row r="17" spans="1:28" ht="49.5" customHeight="1" thickBot="1" x14ac:dyDescent="0.4">
      <c r="A17" s="9"/>
      <c r="B17" s="67"/>
      <c r="C17" s="69"/>
      <c r="D17" s="28"/>
      <c r="E17" s="17"/>
      <c r="F17" s="16"/>
      <c r="G17" s="16"/>
      <c r="H17" s="15"/>
      <c r="I17" s="9"/>
      <c r="J17" s="61" t="s">
        <v>13</v>
      </c>
      <c r="K17" s="62"/>
      <c r="L17" s="52">
        <f>((C12-235)/3)</f>
        <v>921.66666666666663</v>
      </c>
      <c r="M17" s="52"/>
      <c r="N17" s="63">
        <f>V24+37</f>
        <v>5082</v>
      </c>
      <c r="O17" s="63"/>
      <c r="P17" s="9"/>
      <c r="Q17" s="9"/>
      <c r="R17" s="9"/>
      <c r="S17" s="9"/>
      <c r="T17" s="43" t="s">
        <v>34</v>
      </c>
      <c r="U17" s="32"/>
      <c r="V17" s="44">
        <f>C11-177</f>
        <v>5045</v>
      </c>
      <c r="W17" s="45"/>
      <c r="X17" s="9"/>
      <c r="Y17" s="9"/>
      <c r="Z17" s="9"/>
      <c r="AA17" s="9"/>
      <c r="AB17" s="9"/>
    </row>
    <row r="18" spans="1:28" ht="24" thickBot="1" x14ac:dyDescent="0.4">
      <c r="A18" s="9"/>
      <c r="B18" s="12"/>
      <c r="C18" s="18"/>
      <c r="D18" s="18"/>
      <c r="E18" s="17"/>
      <c r="F18" s="16"/>
      <c r="G18" s="16"/>
      <c r="H18" s="15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</row>
    <row r="19" spans="1:28" ht="48.75" customHeight="1" thickBot="1" x14ac:dyDescent="0.4">
      <c r="A19" s="9"/>
      <c r="B19" s="70" t="s">
        <v>36</v>
      </c>
      <c r="C19" s="45"/>
      <c r="D19" s="18"/>
      <c r="E19" s="9"/>
      <c r="F19" s="9"/>
      <c r="G19" s="16"/>
      <c r="H19" s="15"/>
      <c r="I19" s="9"/>
      <c r="J19" s="61" t="s">
        <v>14</v>
      </c>
      <c r="K19" s="62"/>
      <c r="L19" s="52">
        <f>((C12-235)/3)</f>
        <v>921.66666666666663</v>
      </c>
      <c r="M19" s="52"/>
      <c r="N19" s="63">
        <f>C11-129</f>
        <v>5093</v>
      </c>
      <c r="O19" s="63"/>
      <c r="P19" s="9"/>
      <c r="Q19" s="9"/>
      <c r="R19" s="9"/>
      <c r="S19" s="25" t="s">
        <v>27</v>
      </c>
      <c r="T19" s="9"/>
      <c r="U19" s="9"/>
      <c r="V19" s="9"/>
      <c r="W19" s="9"/>
      <c r="X19" s="9"/>
      <c r="Y19" s="9"/>
      <c r="Z19" s="9"/>
      <c r="AA19" s="9"/>
      <c r="AB19" s="9"/>
    </row>
    <row r="20" spans="1:28" ht="50.25" customHeight="1" thickBot="1" x14ac:dyDescent="0.4">
      <c r="A20" s="9"/>
      <c r="B20" s="8" t="s">
        <v>37</v>
      </c>
      <c r="C20" s="8" t="s">
        <v>1</v>
      </c>
      <c r="D20" s="12"/>
      <c r="E20" s="12"/>
      <c r="F20" s="12"/>
      <c r="G20" s="16"/>
      <c r="H20" s="15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43" t="s">
        <v>34</v>
      </c>
      <c r="U20" s="32"/>
      <c r="V20" s="44">
        <f>C11-177</f>
        <v>5045</v>
      </c>
      <c r="W20" s="45"/>
      <c r="X20" s="9"/>
      <c r="Y20" s="9"/>
      <c r="Z20" s="9"/>
      <c r="AA20" s="9"/>
      <c r="AB20" s="9"/>
    </row>
    <row r="21" spans="1:28" ht="24" thickBot="1" x14ac:dyDescent="0.4">
      <c r="A21" s="9"/>
      <c r="B21" s="8" t="s">
        <v>39</v>
      </c>
      <c r="C21" s="19">
        <v>2</v>
      </c>
      <c r="D21" s="18"/>
      <c r="E21" s="16"/>
      <c r="F21" s="16"/>
      <c r="G21" s="16"/>
      <c r="H21" s="15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35"/>
      <c r="U21" s="36"/>
      <c r="V21" s="36"/>
      <c r="W21" s="37"/>
      <c r="X21" s="9"/>
      <c r="Y21" s="9"/>
      <c r="Z21" s="9"/>
      <c r="AA21" s="9"/>
      <c r="AB21" s="9"/>
    </row>
    <row r="22" spans="1:28" ht="24" thickBot="1" x14ac:dyDescent="0.4">
      <c r="A22" s="9"/>
      <c r="B22" s="8" t="s">
        <v>38</v>
      </c>
      <c r="C22" s="19">
        <v>2</v>
      </c>
      <c r="D22" s="18"/>
      <c r="E22" s="16"/>
      <c r="F22" s="16"/>
      <c r="G22" s="16"/>
      <c r="H22" s="15"/>
      <c r="I22" s="9"/>
      <c r="J22" s="9"/>
      <c r="K22" s="9"/>
      <c r="L22" s="9"/>
      <c r="M22" s="9"/>
      <c r="N22" s="9"/>
      <c r="O22" s="9"/>
      <c r="P22" s="9"/>
      <c r="Q22" s="9"/>
      <c r="R22" s="9"/>
      <c r="S22" s="14">
        <f>L17+43</f>
        <v>964.66666666666663</v>
      </c>
      <c r="T22" s="38"/>
      <c r="U22" s="39"/>
      <c r="V22" s="39"/>
      <c r="W22" s="40"/>
      <c r="X22" s="14">
        <f>L17+43</f>
        <v>964.66666666666663</v>
      </c>
      <c r="Y22" s="9"/>
      <c r="Z22" s="9"/>
      <c r="AA22" s="9"/>
      <c r="AB22" s="9"/>
    </row>
    <row r="23" spans="1:28" ht="24" thickBot="1" x14ac:dyDescent="0.4">
      <c r="A23" s="9"/>
      <c r="B23" s="8" t="s">
        <v>40</v>
      </c>
      <c r="C23" s="19">
        <v>2</v>
      </c>
      <c r="D23" s="18"/>
      <c r="E23" s="16"/>
      <c r="F23" s="16"/>
      <c r="G23" s="16"/>
      <c r="H23" s="15"/>
      <c r="I23" s="26"/>
      <c r="J23" s="26"/>
      <c r="K23" s="26"/>
      <c r="L23" s="26"/>
      <c r="M23" s="26"/>
      <c r="N23" s="26"/>
      <c r="O23" s="26"/>
      <c r="P23" s="9"/>
      <c r="Q23" s="44" t="s">
        <v>28</v>
      </c>
      <c r="R23" s="54"/>
      <c r="S23" s="45"/>
      <c r="T23" s="41"/>
      <c r="U23" s="42"/>
      <c r="V23" s="42"/>
      <c r="W23" s="49"/>
      <c r="X23" s="44" t="s">
        <v>28</v>
      </c>
      <c r="Y23" s="54"/>
      <c r="Z23" s="45"/>
      <c r="AA23" s="9"/>
      <c r="AB23" s="9"/>
    </row>
    <row r="24" spans="1:28" ht="48.75" customHeight="1" thickBot="1" x14ac:dyDescent="0.4">
      <c r="A24" s="9"/>
      <c r="B24" s="8" t="s">
        <v>41</v>
      </c>
      <c r="C24" s="19">
        <v>4</v>
      </c>
      <c r="D24" s="18"/>
      <c r="E24" s="16"/>
      <c r="F24" s="16"/>
      <c r="G24" s="16"/>
      <c r="H24" s="15"/>
      <c r="I24" s="26"/>
      <c r="J24" s="64" t="s">
        <v>23</v>
      </c>
      <c r="K24" s="64"/>
      <c r="L24" s="64"/>
      <c r="M24" s="53">
        <f>C11-6</f>
        <v>5216</v>
      </c>
      <c r="N24" s="53"/>
      <c r="O24" s="53"/>
      <c r="P24" s="9"/>
      <c r="Q24" s="9"/>
      <c r="R24" s="9"/>
      <c r="S24" s="9"/>
      <c r="T24" s="43" t="s">
        <v>34</v>
      </c>
      <c r="U24" s="32"/>
      <c r="V24" s="44">
        <f>C11-177</f>
        <v>5045</v>
      </c>
      <c r="W24" s="45"/>
      <c r="X24" s="9"/>
      <c r="Y24" s="9"/>
      <c r="Z24" s="9"/>
      <c r="AA24" s="9"/>
      <c r="AB24" s="9"/>
    </row>
    <row r="25" spans="1:28" ht="24" thickBot="1" x14ac:dyDescent="0.4">
      <c r="A25" s="9"/>
      <c r="B25" s="8" t="s">
        <v>42</v>
      </c>
      <c r="C25" s="19">
        <v>2</v>
      </c>
      <c r="D25" s="18"/>
      <c r="E25" s="16"/>
      <c r="F25" s="16"/>
      <c r="G25" s="16"/>
      <c r="H25" s="15"/>
      <c r="I25" s="26"/>
      <c r="J25" s="64" t="s">
        <v>24</v>
      </c>
      <c r="K25" s="64"/>
      <c r="L25" s="64"/>
      <c r="M25" s="53">
        <f>C11-6</f>
        <v>5216</v>
      </c>
      <c r="N25" s="53"/>
      <c r="O25" s="53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</row>
    <row r="26" spans="1:28" ht="24" thickBot="1" x14ac:dyDescent="0.4">
      <c r="A26" s="9"/>
      <c r="B26" s="8" t="s">
        <v>43</v>
      </c>
      <c r="C26" s="19">
        <v>2</v>
      </c>
      <c r="D26" s="18"/>
      <c r="E26" s="16"/>
      <c r="F26" s="16"/>
      <c r="G26" s="16"/>
      <c r="H26" s="15"/>
      <c r="I26" s="26"/>
      <c r="J26" s="64" t="s">
        <v>25</v>
      </c>
      <c r="K26" s="64"/>
      <c r="L26" s="64"/>
      <c r="M26" s="53">
        <f>C11-55</f>
        <v>5167</v>
      </c>
      <c r="N26" s="53"/>
      <c r="O26" s="53"/>
      <c r="P26" s="9"/>
      <c r="Q26" s="9"/>
      <c r="R26" s="9"/>
      <c r="S26" s="25" t="s">
        <v>30</v>
      </c>
      <c r="T26" s="9"/>
      <c r="U26" s="9"/>
      <c r="V26" s="9"/>
      <c r="W26" s="9"/>
      <c r="X26" s="9"/>
      <c r="Y26" s="9"/>
      <c r="Z26" s="9"/>
      <c r="AA26" s="9"/>
      <c r="AB26" s="9"/>
    </row>
    <row r="27" spans="1:28" ht="47.25" customHeight="1" thickBot="1" x14ac:dyDescent="0.4">
      <c r="A27" s="9"/>
      <c r="B27" s="8" t="s">
        <v>44</v>
      </c>
      <c r="C27" s="19">
        <v>2</v>
      </c>
      <c r="D27" s="18"/>
      <c r="E27" s="16"/>
      <c r="F27" s="16"/>
      <c r="G27" s="16"/>
      <c r="H27" s="15"/>
      <c r="I27" s="26"/>
      <c r="J27" s="26"/>
      <c r="K27" s="26"/>
      <c r="L27" s="26"/>
      <c r="M27" s="26"/>
      <c r="N27" s="26"/>
      <c r="O27" s="26"/>
      <c r="P27" s="9"/>
      <c r="Q27" s="9"/>
      <c r="R27" s="9"/>
      <c r="S27" s="9"/>
      <c r="T27" s="43" t="s">
        <v>34</v>
      </c>
      <c r="U27" s="32"/>
      <c r="V27" s="44">
        <f>C11-169</f>
        <v>5053</v>
      </c>
      <c r="W27" s="45"/>
      <c r="X27" s="9"/>
      <c r="Y27" s="9"/>
      <c r="Z27" s="9"/>
      <c r="AA27" s="9"/>
      <c r="AB27" s="9"/>
    </row>
    <row r="28" spans="1:28" ht="24" thickBot="1" x14ac:dyDescent="0.4">
      <c r="A28" s="9"/>
      <c r="B28" s="20" t="s">
        <v>45</v>
      </c>
      <c r="C28" s="19">
        <v>1</v>
      </c>
      <c r="D28" s="18"/>
      <c r="E28" s="16"/>
      <c r="F28" s="16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35"/>
      <c r="U28" s="36"/>
      <c r="V28" s="36"/>
      <c r="W28" s="37"/>
      <c r="X28" s="9"/>
      <c r="Y28" s="9"/>
      <c r="Z28" s="21"/>
      <c r="AA28" s="21"/>
      <c r="AB28" s="9"/>
    </row>
    <row r="29" spans="1:28" ht="24" thickBot="1" x14ac:dyDescent="0.4">
      <c r="A29" s="9"/>
      <c r="B29" s="20" t="s">
        <v>46</v>
      </c>
      <c r="C29" s="19">
        <v>1</v>
      </c>
      <c r="D29" s="18"/>
      <c r="E29" s="16"/>
      <c r="F29" s="16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14">
        <f>L19+41</f>
        <v>962.66666666666663</v>
      </c>
      <c r="T29" s="38"/>
      <c r="U29" s="39"/>
      <c r="V29" s="39"/>
      <c r="W29" s="40"/>
      <c r="X29" s="14">
        <f>L19+41</f>
        <v>962.66666666666663</v>
      </c>
      <c r="Y29" s="21"/>
      <c r="Z29" s="21"/>
      <c r="AA29" s="21"/>
      <c r="AB29" s="21"/>
    </row>
    <row r="30" spans="1:28" ht="24" thickBot="1" x14ac:dyDescent="0.4">
      <c r="E30" s="16"/>
      <c r="F30" s="16"/>
      <c r="G30" s="9"/>
      <c r="H30" s="9"/>
      <c r="I30" s="9"/>
      <c r="J30" s="9"/>
      <c r="K30" s="9"/>
      <c r="L30" s="9"/>
      <c r="M30" s="9"/>
      <c r="N30" s="9"/>
      <c r="O30" s="9"/>
      <c r="P30" s="9"/>
      <c r="Q30" s="44" t="s">
        <v>29</v>
      </c>
      <c r="R30" s="54"/>
      <c r="S30" s="45"/>
      <c r="T30" s="41"/>
      <c r="U30" s="42"/>
      <c r="V30" s="42"/>
      <c r="W30" s="42"/>
      <c r="X30" s="44" t="s">
        <v>29</v>
      </c>
      <c r="Y30" s="54"/>
      <c r="Z30" s="45"/>
      <c r="AA30" s="24"/>
      <c r="AB30" s="21"/>
    </row>
    <row r="31" spans="1:28" ht="53.25" customHeight="1" thickBot="1" x14ac:dyDescent="0.4">
      <c r="B31" s="10"/>
      <c r="C31" s="8" t="s">
        <v>2</v>
      </c>
      <c r="D31" s="8" t="s">
        <v>18</v>
      </c>
      <c r="E31" s="9"/>
      <c r="F31" s="9"/>
      <c r="G31" s="21"/>
      <c r="H31" s="21"/>
      <c r="I31" s="9"/>
      <c r="J31" s="44"/>
      <c r="K31" s="54"/>
      <c r="L31" s="54"/>
      <c r="M31" s="54"/>
      <c r="N31" s="54"/>
      <c r="O31" s="54"/>
      <c r="P31" s="22"/>
      <c r="Q31" s="9"/>
      <c r="R31" s="9"/>
      <c r="S31" s="9"/>
      <c r="T31" s="43" t="s">
        <v>31</v>
      </c>
      <c r="U31" s="32"/>
      <c r="V31" s="44">
        <f>C11-169</f>
        <v>5053</v>
      </c>
      <c r="W31" s="45"/>
      <c r="X31" s="9"/>
      <c r="Y31" s="21"/>
      <c r="Z31" s="21"/>
      <c r="AA31" s="21"/>
      <c r="AB31" s="21"/>
    </row>
    <row r="32" spans="1:28" ht="24" thickBot="1" x14ac:dyDescent="0.4">
      <c r="B32" s="8" t="s">
        <v>47</v>
      </c>
      <c r="C32" s="10">
        <f>((I32+Q32+Q36+I36)*6)/1000</f>
        <v>33.744000000000007</v>
      </c>
      <c r="D32" s="29"/>
      <c r="E32" s="9"/>
      <c r="F32" s="31" t="s">
        <v>20</v>
      </c>
      <c r="G32" s="65"/>
      <c r="H32" s="32"/>
      <c r="I32" s="23">
        <f>(C12-188)-I36</f>
        <v>1836.3333333333335</v>
      </c>
      <c r="J32" s="55"/>
      <c r="K32" s="56"/>
      <c r="L32" s="56"/>
      <c r="M32" s="56"/>
      <c r="N32" s="56"/>
      <c r="O32" s="57"/>
      <c r="P32" s="8" t="s">
        <v>20</v>
      </c>
      <c r="Q32" s="23">
        <f>(C12-188)-Q36</f>
        <v>1836.3333333333335</v>
      </c>
      <c r="R32" s="9"/>
      <c r="S32" s="9"/>
      <c r="T32" s="9"/>
      <c r="U32" s="9"/>
      <c r="V32" s="9"/>
      <c r="W32" s="9"/>
      <c r="X32" s="9"/>
      <c r="Y32" s="9"/>
      <c r="Z32" s="21"/>
      <c r="AA32" s="21"/>
      <c r="AB32" s="21"/>
    </row>
    <row r="33" spans="1:28" ht="24" thickBot="1" x14ac:dyDescent="0.4">
      <c r="B33" s="8" t="s">
        <v>19</v>
      </c>
      <c r="C33" s="10">
        <f>(M25*2)/1000</f>
        <v>10.432</v>
      </c>
      <c r="D33" s="29"/>
      <c r="E33" s="9"/>
      <c r="F33" s="9"/>
      <c r="G33" s="21"/>
      <c r="H33" s="21"/>
      <c r="I33" s="9"/>
      <c r="J33" s="58"/>
      <c r="K33" s="59"/>
      <c r="L33" s="59"/>
      <c r="M33" s="59"/>
      <c r="N33" s="59"/>
      <c r="O33" s="60"/>
      <c r="P33" s="22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</row>
    <row r="34" spans="1:28" ht="23.25" x14ac:dyDescent="0.35">
      <c r="A34" s="1"/>
      <c r="B34" s="12"/>
      <c r="C34" s="21"/>
      <c r="D34" s="16"/>
      <c r="E34" s="21"/>
      <c r="F34" s="21"/>
      <c r="G34" s="21"/>
      <c r="H34" s="21"/>
      <c r="I34" s="9"/>
      <c r="J34" s="35"/>
      <c r="K34" s="36"/>
      <c r="L34" s="36"/>
      <c r="M34" s="36"/>
      <c r="N34" s="36"/>
      <c r="O34" s="36"/>
      <c r="P34" s="22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</row>
    <row r="35" spans="1:28" ht="24" thickBot="1" x14ac:dyDescent="0.4">
      <c r="A35" s="1"/>
      <c r="B35" s="21"/>
      <c r="C35" s="21"/>
      <c r="D35" s="21"/>
      <c r="E35" s="12"/>
      <c r="F35" s="12"/>
      <c r="G35" s="21"/>
      <c r="H35" s="21"/>
      <c r="I35" s="9"/>
      <c r="J35" s="41"/>
      <c r="K35" s="42"/>
      <c r="L35" s="42"/>
      <c r="M35" s="42"/>
      <c r="N35" s="42"/>
      <c r="O35" s="42"/>
      <c r="P35" s="22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</row>
    <row r="36" spans="1:28" ht="24" thickBot="1" x14ac:dyDescent="0.4">
      <c r="B36" s="9"/>
      <c r="C36" s="9"/>
      <c r="D36" s="9"/>
      <c r="E36" s="16"/>
      <c r="F36" s="31" t="s">
        <v>21</v>
      </c>
      <c r="G36" s="65"/>
      <c r="H36" s="32"/>
      <c r="I36" s="23">
        <f>S29+13</f>
        <v>975.66666666666663</v>
      </c>
      <c r="J36" s="35"/>
      <c r="K36" s="36"/>
      <c r="L36" s="36"/>
      <c r="M36" s="36"/>
      <c r="N36" s="36"/>
      <c r="O36" s="37"/>
      <c r="P36" s="8" t="s">
        <v>21</v>
      </c>
      <c r="Q36" s="23">
        <f>X29+13</f>
        <v>975.66666666666663</v>
      </c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</row>
    <row r="37" spans="1:28" ht="24" thickBot="1" x14ac:dyDescent="0.4">
      <c r="B37" s="8" t="s">
        <v>17</v>
      </c>
      <c r="C37" s="8" t="s">
        <v>3</v>
      </c>
      <c r="D37" s="8" t="s">
        <v>18</v>
      </c>
      <c r="E37" s="16"/>
      <c r="F37" s="16"/>
      <c r="G37" s="21"/>
      <c r="H37" s="21"/>
      <c r="I37" s="9"/>
      <c r="J37" s="41"/>
      <c r="K37" s="42"/>
      <c r="L37" s="42"/>
      <c r="M37" s="42"/>
      <c r="N37" s="42"/>
      <c r="O37" s="4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</row>
    <row r="38" spans="1:28" ht="24" thickBot="1" x14ac:dyDescent="0.4">
      <c r="B38" s="8" t="s">
        <v>48</v>
      </c>
      <c r="C38" s="30">
        <f>((L15*N15)+(L17*N17)+(L19*N19))/1000000</f>
        <v>14.046622333333332</v>
      </c>
      <c r="D38" s="29"/>
      <c r="E38" s="16"/>
      <c r="F38" s="16"/>
      <c r="G38" s="21"/>
      <c r="H38" s="21"/>
      <c r="I38" s="9"/>
      <c r="J38" s="21"/>
      <c r="K38" s="9"/>
      <c r="L38" s="8" t="s">
        <v>22</v>
      </c>
      <c r="M38" s="10">
        <f>C11-68</f>
        <v>5154</v>
      </c>
      <c r="N38" s="21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</row>
    <row r="39" spans="1:28" x14ac:dyDescent="0.25">
      <c r="A39" s="1"/>
      <c r="B39" s="3"/>
      <c r="C39" s="7"/>
      <c r="D39" s="7"/>
      <c r="E39" s="5"/>
      <c r="F39" s="5"/>
    </row>
    <row r="40" spans="1:28" x14ac:dyDescent="0.25">
      <c r="B40" s="3"/>
      <c r="C40" s="2"/>
      <c r="D40" s="7"/>
      <c r="E40" s="5"/>
      <c r="F40" s="5"/>
    </row>
    <row r="41" spans="1:28" x14ac:dyDescent="0.25">
      <c r="B41" s="4"/>
      <c r="C41" s="2"/>
      <c r="D41" s="7"/>
      <c r="E41" s="5"/>
      <c r="F41" s="5"/>
      <c r="G41" s="1"/>
      <c r="H41" s="1"/>
    </row>
    <row r="42" spans="1:28" x14ac:dyDescent="0.25">
      <c r="B42" s="4"/>
      <c r="C42" s="2"/>
      <c r="D42" s="7"/>
      <c r="E42" s="5"/>
      <c r="F42" s="5"/>
      <c r="G42" s="1"/>
      <c r="H42" s="1"/>
    </row>
    <row r="43" spans="1:28" x14ac:dyDescent="0.25">
      <c r="B43" s="4"/>
      <c r="C43" s="2"/>
      <c r="D43" s="7"/>
      <c r="E43" s="5"/>
      <c r="F43" s="5"/>
      <c r="G43" s="1"/>
      <c r="H43" s="1"/>
    </row>
    <row r="44" spans="1:28" x14ac:dyDescent="0.25">
      <c r="B44" s="1"/>
      <c r="C44" s="1"/>
      <c r="D44" s="1"/>
      <c r="E44" s="1"/>
      <c r="F44" s="5"/>
      <c r="G44" s="1"/>
      <c r="H44" s="1"/>
    </row>
    <row r="45" spans="1:28" x14ac:dyDescent="0.25">
      <c r="B45" s="1"/>
      <c r="C45" s="1"/>
      <c r="D45" s="1"/>
      <c r="E45" s="1"/>
      <c r="F45" s="1"/>
    </row>
    <row r="48" spans="1:28" x14ac:dyDescent="0.25">
      <c r="B48" s="1"/>
      <c r="C48" s="3"/>
      <c r="D48" s="3"/>
      <c r="E48" s="3"/>
      <c r="F48" s="3"/>
    </row>
    <row r="49" spans="2:6" x14ac:dyDescent="0.25">
      <c r="B49" s="3"/>
      <c r="C49" s="1"/>
      <c r="D49" s="1"/>
      <c r="E49" s="5"/>
      <c r="F49" s="5"/>
    </row>
    <row r="50" spans="2:6" x14ac:dyDescent="0.25">
      <c r="B50" s="3"/>
      <c r="C50" s="1"/>
      <c r="D50" s="1"/>
      <c r="E50" s="5"/>
      <c r="F50" s="5"/>
    </row>
    <row r="51" spans="2:6" x14ac:dyDescent="0.25">
      <c r="B51" s="3"/>
      <c r="C51" s="1"/>
      <c r="D51" s="1"/>
      <c r="E51" s="5"/>
      <c r="F51" s="5"/>
    </row>
    <row r="52" spans="2:6" x14ac:dyDescent="0.25">
      <c r="B52" s="1"/>
      <c r="C52" s="1"/>
      <c r="D52" s="1"/>
      <c r="E52" s="1"/>
      <c r="F52" s="5"/>
    </row>
    <row r="53" spans="2:6" x14ac:dyDescent="0.25">
      <c r="B53" s="1"/>
      <c r="C53" s="1"/>
      <c r="D53" s="1"/>
      <c r="E53" s="1"/>
      <c r="F53" s="1"/>
    </row>
    <row r="54" spans="2:6" x14ac:dyDescent="0.25">
      <c r="B54" s="3"/>
      <c r="C54" s="3"/>
      <c r="D54" s="3"/>
      <c r="E54" s="3"/>
      <c r="F54" s="3"/>
    </row>
    <row r="55" spans="2:6" x14ac:dyDescent="0.25">
      <c r="B55" s="3"/>
      <c r="C55" s="6"/>
      <c r="D55" s="6"/>
      <c r="E55" s="5"/>
      <c r="F55" s="5"/>
    </row>
  </sheetData>
  <mergeCells count="62">
    <mergeCell ref="F32:H32"/>
    <mergeCell ref="F36:H36"/>
    <mergeCell ref="B16:B17"/>
    <mergeCell ref="C16:C17"/>
    <mergeCell ref="X16:Z16"/>
    <mergeCell ref="X30:Z30"/>
    <mergeCell ref="X23:Z23"/>
    <mergeCell ref="Q16:S16"/>
    <mergeCell ref="Q23:S23"/>
    <mergeCell ref="Q30:S30"/>
    <mergeCell ref="B19:C19"/>
    <mergeCell ref="N19:O19"/>
    <mergeCell ref="J25:L25"/>
    <mergeCell ref="J26:L26"/>
    <mergeCell ref="J24:L24"/>
    <mergeCell ref="V12:W12"/>
    <mergeCell ref="T13:U13"/>
    <mergeCell ref="S7:T7"/>
    <mergeCell ref="N15:O15"/>
    <mergeCell ref="N17:O17"/>
    <mergeCell ref="V11:W11"/>
    <mergeCell ref="T11:U11"/>
    <mergeCell ref="N12:O12"/>
    <mergeCell ref="T12:U12"/>
    <mergeCell ref="V13:W13"/>
    <mergeCell ref="C5:K5"/>
    <mergeCell ref="C6:K6"/>
    <mergeCell ref="C7:K7"/>
    <mergeCell ref="C8:K8"/>
    <mergeCell ref="L12:M12"/>
    <mergeCell ref="L15:M15"/>
    <mergeCell ref="L17:M17"/>
    <mergeCell ref="L19:M19"/>
    <mergeCell ref="J36:O37"/>
    <mergeCell ref="T14:W16"/>
    <mergeCell ref="T17:U17"/>
    <mergeCell ref="V17:W17"/>
    <mergeCell ref="M24:O24"/>
    <mergeCell ref="M25:O25"/>
    <mergeCell ref="M26:O26"/>
    <mergeCell ref="J31:O31"/>
    <mergeCell ref="J32:O33"/>
    <mergeCell ref="J34:O35"/>
    <mergeCell ref="J15:K15"/>
    <mergeCell ref="J17:K17"/>
    <mergeCell ref="J19:K19"/>
    <mergeCell ref="S4:T4"/>
    <mergeCell ref="U4:V4"/>
    <mergeCell ref="T28:W30"/>
    <mergeCell ref="T31:U31"/>
    <mergeCell ref="V31:W31"/>
    <mergeCell ref="S5:T5"/>
    <mergeCell ref="U5:V5"/>
    <mergeCell ref="T20:U20"/>
    <mergeCell ref="V20:W20"/>
    <mergeCell ref="T21:W23"/>
    <mergeCell ref="T24:U24"/>
    <mergeCell ref="V24:W24"/>
    <mergeCell ref="T27:U27"/>
    <mergeCell ref="V27:W27"/>
    <mergeCell ref="S6:T6"/>
    <mergeCell ref="U6:V6"/>
  </mergeCells>
  <pageMargins left="0.25" right="0.25" top="0.75" bottom="0.75" header="0.3" footer="0.3"/>
  <pageSetup paperSize="9" scale="3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Sayfa1</vt:lpstr>
      <vt:lpstr>Sayfa1!Yazdırma_Alanı</vt:lpstr>
    </vt:vector>
  </TitlesOfParts>
  <Company>SilentAll Team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Kullanıcısı</dc:creator>
  <cp:lastModifiedBy>Lenovo</cp:lastModifiedBy>
  <cp:lastPrinted>2020-12-24T13:20:51Z</cp:lastPrinted>
  <dcterms:created xsi:type="dcterms:W3CDTF">2018-02-05T13:30:52Z</dcterms:created>
  <dcterms:modified xsi:type="dcterms:W3CDTF">2020-12-25T09:07:31Z</dcterms:modified>
</cp:coreProperties>
</file>